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F23" i="1"/>
  <c r="G23" i="1" s="1"/>
  <c r="C8" i="1" l="1"/>
  <c r="F22" i="1" l="1"/>
  <c r="F21" i="1"/>
  <c r="G21" i="1" s="1"/>
  <c r="C13" i="1"/>
  <c r="C12" i="1"/>
  <c r="C11" i="1"/>
  <c r="C10" i="1"/>
  <c r="C9" i="1"/>
  <c r="D8" i="1"/>
  <c r="F8" i="1" s="1"/>
  <c r="D12" i="1" l="1"/>
  <c r="F12" i="1" s="1"/>
  <c r="G12" i="1" s="1"/>
  <c r="D11" i="1"/>
  <c r="F11" i="1" s="1"/>
  <c r="G11" i="1" s="1"/>
  <c r="D9" i="1"/>
  <c r="F9" i="1" s="1"/>
  <c r="G9" i="1" s="1"/>
  <c r="D13" i="1"/>
  <c r="F13" i="1" s="1"/>
  <c r="G13" i="1" s="1"/>
  <c r="D10" i="1"/>
  <c r="F10" i="1" s="1"/>
  <c r="G10" i="1" s="1"/>
  <c r="G8" i="1"/>
  <c r="B18" i="1" l="1"/>
  <c r="D18" i="1"/>
  <c r="F18" i="1"/>
  <c r="J21" i="1" l="1"/>
  <c r="J23" i="1"/>
</calcChain>
</file>

<file path=xl/sharedStrings.xml><?xml version="1.0" encoding="utf-8"?>
<sst xmlns="http://schemas.openxmlformats.org/spreadsheetml/2006/main" count="40" uniqueCount="36">
  <si>
    <t>Cpr</t>
    <phoneticPr fontId="2" type="noConversion"/>
  </si>
  <si>
    <t>f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</si>
  <si>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</si>
  <si>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</si>
  <si>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</si>
  <si>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x</t>
    <phoneticPr fontId="2" type="noConversion"/>
  </si>
  <si>
    <t>x2</t>
    <phoneticPr fontId="2" type="noConversion"/>
  </si>
  <si>
    <t>/</t>
    <phoneticPr fontId="2" type="noConversion"/>
  </si>
  <si>
    <t>E-BC-K235-M</t>
    <phoneticPr fontId="2" type="noConversion"/>
  </si>
  <si>
    <t>Standard curve</t>
    <phoneticPr fontId="2" type="noConversion"/>
  </si>
  <si>
    <t>OD Value</t>
    <phoneticPr fontId="2" type="noConversion"/>
  </si>
  <si>
    <t>Average OD</t>
    <phoneticPr fontId="2" type="noConversion"/>
  </si>
  <si>
    <t>Absoluted OD</t>
    <phoneticPr fontId="2" type="noConversion"/>
  </si>
  <si>
    <t>Carmen unit</t>
    <phoneticPr fontId="2" type="noConversion"/>
  </si>
  <si>
    <t>Calculation</t>
    <phoneticPr fontId="2" type="noConversion"/>
  </si>
  <si>
    <t>The standard curve:</t>
    <phoneticPr fontId="2" type="noConversion"/>
  </si>
  <si>
    <t>1. Average the duplicate reading for each standard.</t>
    <phoneticPr fontId="2" type="noConversion"/>
  </si>
  <si>
    <t>Serum (plasma) sample:</t>
    <phoneticPr fontId="2" type="noConversion"/>
  </si>
  <si>
    <t>2. Subtract the mean OD value of the blank (Standard #A) from all standard readings. This is the absoluted OD value.</t>
    <phoneticPr fontId="2" type="noConversion"/>
  </si>
  <si>
    <t>f: Dilution factor of sample before tested.</t>
    <phoneticPr fontId="2" type="noConversion"/>
  </si>
  <si>
    <t>Cpr: Concentration of protein in sample (gprot/L).</t>
    <phoneticPr fontId="2" type="noConversion"/>
  </si>
  <si>
    <t xml:space="preserve">ΔA510: ODsample-ODcontrol </t>
    <phoneticPr fontId="2" type="noConversion"/>
  </si>
  <si>
    <t xml:space="preserve">ODcontrol </t>
    <phoneticPr fontId="2" type="noConversion"/>
  </si>
  <si>
    <t>ODsample</t>
    <phoneticPr fontId="2" type="noConversion"/>
  </si>
  <si>
    <t>Serum (plasma) sample</t>
    <phoneticPr fontId="2" type="noConversion"/>
  </si>
  <si>
    <t>Tissue and cells sample:</t>
    <phoneticPr fontId="2" type="noConversion"/>
  </si>
  <si>
    <t>Tissue and cells sample</t>
    <phoneticPr fontId="2" type="noConversion"/>
  </si>
  <si>
    <r>
      <rPr>
        <sz val="11"/>
        <color theme="1"/>
        <rFont val="宋体"/>
        <family val="3"/>
        <charset val="134"/>
      </rPr>
      <t>△</t>
    </r>
    <r>
      <rPr>
        <sz val="11"/>
        <color theme="1"/>
        <rFont val="Times New Roman"/>
        <family val="1"/>
      </rPr>
      <t>A</t>
    </r>
    <r>
      <rPr>
        <vertAlign val="subscript"/>
        <sz val="11"/>
        <color theme="1"/>
        <rFont val="Times New Roman"/>
        <family val="1"/>
      </rPr>
      <t>505</t>
    </r>
    <phoneticPr fontId="2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</si>
  <si>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2" type="noConversion"/>
  </si>
  <si>
    <t>3. Plot the standard curve by using absoluted OD value of standard and correspondent concentration (0, 28, 57, 97, 150, 200) as x-axis and y-axis respectively. Create the standard curve (y = ax2+bx + c) with graph software (or EXCEL).</t>
    <phoneticPr fontId="2" type="noConversion"/>
  </si>
  <si>
    <t>Plot the standard curve by using absoluted OD value of standard and correspondent concentration (0, 28, 57, 97, 150, 200) as x-axis and y-axis respectively.</t>
    <phoneticPr fontId="2" type="noConversion"/>
  </si>
  <si>
    <r>
      <t>ALT/GPT activity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IU/L or IU/gprot</t>
    </r>
    <r>
      <rPr>
        <sz val="11"/>
        <color theme="1"/>
        <rFont val="宋体"/>
        <family val="3"/>
        <charset val="134"/>
      </rPr>
      <t>）</t>
    </r>
    <phoneticPr fontId="2" type="noConversion"/>
  </si>
  <si>
    <r>
      <rPr>
        <b/>
        <sz val="11"/>
        <color theme="1"/>
        <rFont val="Times New Roman"/>
        <family val="1"/>
      </rPr>
      <t>Definition of international unit:</t>
    </r>
    <r>
      <rPr>
        <sz val="11"/>
        <color theme="1"/>
        <rFont val="Times New Roman"/>
        <family val="1"/>
      </rPr>
      <t xml:space="preserve"> The enzyme amount of 1 μmol of NADH consumed in reaction system (1 mL sample or 1 g tissue protein, 25°C) per minute is defined as 1 unit (wavelength is 340 nm, optical path is 1 cm).</t>
    </r>
    <phoneticPr fontId="2" type="noConversion"/>
  </si>
  <si>
    <r>
      <rPr>
        <b/>
        <sz val="11"/>
        <color theme="1"/>
        <rFont val="Times New Roman"/>
        <family val="1"/>
      </rPr>
      <t xml:space="preserve">Definition of Carmen unit: </t>
    </r>
    <r>
      <rPr>
        <sz val="11"/>
        <color theme="1"/>
        <rFont val="Times New Roman"/>
        <family val="1"/>
      </rPr>
      <t>1 mL of sample, the total volume of reaction is 3 mL, wavelength is 340 nm, optical path is 1 cm, react at 25°C for 1 min, the amount of generated pyruvic acid which oxidize NADH to NAD+ and cause absorbance decreasing 0.001 is as 1 unit. (1 Carmen unit = 0.482 IU/L, 25°C).</t>
    </r>
    <phoneticPr fontId="2" type="noConversion"/>
  </si>
  <si>
    <t>ALT/GPT activity (IU/L) = [a × (ΔA510)^2 + b × ΔA510+ c] × 0.482 × f</t>
    <phoneticPr fontId="2" type="noConversion"/>
  </si>
  <si>
    <t xml:space="preserve">ALT/GPT activity (IU/gprot) = [a × (ΔA510)^2 + b × ΔA510+ c] × 0.482 × f ÷ Cpr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</si>
</sst>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0" x14ac:knownFonts="1">
    <font>
      <sz val="11"/>
      <color theme="1"/>
      <name val="宋体"/>
      <family val="2"/>
      <scheme val="minor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/>
    <xf numFmtId="176" fontId="3" fillId="0" borderId="4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/>
    <xf numFmtId="176" fontId="9" fillId="0" borderId="0" xfId="0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2429790026246719"/>
                  <c:y val="-1.556248177311169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Sheet1!$D$8:$D$13</c:f>
              <c:numCache>
                <c:formatCode>0.000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Sheet1!$E$8:$E$13</c:f>
              <c:numCache>
                <c:formatCode>General</c:formatCode>
                <c:ptCount val="6"/>
                <c:pt idx="0">
                  <c:v>0</c:v>
                </c:pt>
                <c:pt idx="1">
                  <c:v>28</c:v>
                </c:pt>
                <c:pt idx="2">
                  <c:v>57</c:v>
                </c:pt>
                <c:pt idx="3">
                  <c:v>97</c:v>
                </c:pt>
                <c:pt idx="4">
                  <c:v>150</c:v>
                </c:pt>
                <c:pt idx="5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362056"/>
        <c:axId val="220359704"/>
      </c:scatterChart>
      <c:valAx>
        <c:axId val="220362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0359704"/>
        <c:crosses val="autoZero"/>
        <c:crossBetween val="midCat"/>
      </c:valAx>
      <c:valAx>
        <c:axId val="22035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0362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119062</xdr:rowOff>
    </xdr:from>
    <xdr:to>
      <xdr:col>11</xdr:col>
      <xdr:colOff>476250</xdr:colOff>
      <xdr:row>16</xdr:row>
      <xdr:rowOff>71437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K26" sqref="K26"/>
    </sheetView>
  </sheetViews>
  <sheetFormatPr defaultRowHeight="15" x14ac:dyDescent="0.25"/>
  <cols>
    <col min="1" max="1" width="9" style="1"/>
    <col min="2" max="2" width="9.5" style="1" bestFit="1" customWidth="1"/>
    <col min="3" max="3" width="9.125" style="1" bestFit="1" customWidth="1"/>
    <col min="4" max="4" width="9.5" style="1" bestFit="1" customWidth="1"/>
    <col min="5" max="5" width="9.875" style="1" customWidth="1"/>
    <col min="6" max="6" width="9.5" style="1" bestFit="1" customWidth="1"/>
    <col min="7" max="7" width="9.125" style="1" bestFit="1" customWidth="1"/>
    <col min="8" max="16384" width="9" style="1"/>
  </cols>
  <sheetData>
    <row r="1" spans="1:23" ht="15.75" x14ac:dyDescent="0.25">
      <c r="A1" s="26" t="s">
        <v>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5"/>
    </row>
    <row r="2" spans="1:23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5"/>
    </row>
    <row r="3" spans="1:23" ht="14.2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5"/>
      <c r="N3" s="37" t="s">
        <v>14</v>
      </c>
      <c r="O3" s="38"/>
      <c r="P3" s="38"/>
      <c r="Q3" s="38"/>
      <c r="R3" s="38"/>
      <c r="S3" s="38"/>
      <c r="T3" s="38"/>
      <c r="U3" s="38"/>
      <c r="V3" s="38"/>
      <c r="W3" s="38"/>
    </row>
    <row r="4" spans="1:23" ht="15.75" customHeight="1" x14ac:dyDescent="0.25">
      <c r="N4" s="39" t="s">
        <v>15</v>
      </c>
      <c r="O4" s="40"/>
      <c r="P4" s="40"/>
      <c r="Q4" s="40"/>
      <c r="R4" s="40"/>
      <c r="S4" s="40"/>
      <c r="T4" s="40"/>
      <c r="U4" s="40"/>
      <c r="V4" s="40"/>
      <c r="W4" s="41"/>
    </row>
    <row r="5" spans="1:23" ht="15.75" x14ac:dyDescent="0.25">
      <c r="A5" s="27" t="s">
        <v>9</v>
      </c>
      <c r="B5" s="27"/>
      <c r="C5" s="27"/>
      <c r="D5" s="27"/>
      <c r="E5" s="27"/>
      <c r="N5" s="42" t="s">
        <v>16</v>
      </c>
      <c r="O5" s="43"/>
      <c r="P5" s="43"/>
      <c r="Q5" s="43"/>
      <c r="R5" s="43"/>
      <c r="S5" s="43"/>
      <c r="T5" s="43"/>
      <c r="U5" s="43"/>
      <c r="V5" s="43"/>
      <c r="W5" s="44"/>
    </row>
    <row r="6" spans="1:23" x14ac:dyDescent="0.25">
      <c r="A6" s="27"/>
      <c r="B6" s="27"/>
      <c r="C6" s="27"/>
      <c r="D6" s="27"/>
      <c r="E6" s="27"/>
      <c r="N6" s="45" t="s">
        <v>18</v>
      </c>
      <c r="O6" s="46"/>
      <c r="P6" s="46"/>
      <c r="Q6" s="46"/>
      <c r="R6" s="46"/>
      <c r="S6" s="46"/>
      <c r="T6" s="46"/>
      <c r="U6" s="46"/>
      <c r="V6" s="46"/>
      <c r="W6" s="47"/>
    </row>
    <row r="7" spans="1:23" ht="30" x14ac:dyDescent="0.25">
      <c r="A7" s="28" t="s">
        <v>10</v>
      </c>
      <c r="B7" s="28"/>
      <c r="C7" s="2" t="s">
        <v>11</v>
      </c>
      <c r="D7" s="2" t="s">
        <v>12</v>
      </c>
      <c r="E7" s="2" t="s">
        <v>13</v>
      </c>
      <c r="F7" s="1" t="s">
        <v>5</v>
      </c>
      <c r="G7" s="1" t="s">
        <v>6</v>
      </c>
      <c r="N7" s="48"/>
      <c r="O7" s="49"/>
      <c r="P7" s="49"/>
      <c r="Q7" s="49"/>
      <c r="R7" s="49"/>
      <c r="S7" s="49"/>
      <c r="T7" s="49"/>
      <c r="U7" s="49"/>
      <c r="V7" s="49"/>
      <c r="W7" s="50"/>
    </row>
    <row r="8" spans="1:23" x14ac:dyDescent="0.25">
      <c r="A8" s="3"/>
      <c r="B8" s="4"/>
      <c r="C8" s="18" t="e">
        <f>AVERAGE(A8:B8)</f>
        <v>#DIV/0!</v>
      </c>
      <c r="D8" s="11" t="e">
        <f>C8-$C$8</f>
        <v>#DIV/0!</v>
      </c>
      <c r="E8" s="5">
        <v>0</v>
      </c>
      <c r="F8" s="15" t="e">
        <f>D8</f>
        <v>#DIV/0!</v>
      </c>
      <c r="G8" s="15" t="e">
        <f>F8^2</f>
        <v>#DIV/0!</v>
      </c>
      <c r="N8" s="45" t="s">
        <v>29</v>
      </c>
      <c r="O8" s="46"/>
      <c r="P8" s="46"/>
      <c r="Q8" s="46"/>
      <c r="R8" s="46"/>
      <c r="S8" s="46"/>
      <c r="T8" s="46"/>
      <c r="U8" s="46"/>
      <c r="V8" s="46"/>
      <c r="W8" s="47"/>
    </row>
    <row r="9" spans="1:23" x14ac:dyDescent="0.25">
      <c r="A9" s="3"/>
      <c r="B9" s="4"/>
      <c r="C9" s="18" t="e">
        <f t="shared" ref="C9:C13" si="0">AVERAGE(A9:B9)</f>
        <v>#DIV/0!</v>
      </c>
      <c r="D9" s="11" t="e">
        <f t="shared" ref="D9:D13" si="1">C9-$C$8</f>
        <v>#DIV/0!</v>
      </c>
      <c r="E9" s="5">
        <v>28</v>
      </c>
      <c r="F9" s="15" t="e">
        <f t="shared" ref="F9:F13" si="2">D9</f>
        <v>#DIV/0!</v>
      </c>
      <c r="G9" s="15" t="e">
        <f t="shared" ref="G9:G13" si="3">F9^2</f>
        <v>#DIV/0!</v>
      </c>
      <c r="N9" s="48"/>
      <c r="O9" s="49"/>
      <c r="P9" s="49"/>
      <c r="Q9" s="49"/>
      <c r="R9" s="49"/>
      <c r="S9" s="49"/>
      <c r="T9" s="49"/>
      <c r="U9" s="49"/>
      <c r="V9" s="49"/>
      <c r="W9" s="50"/>
    </row>
    <row r="10" spans="1:23" x14ac:dyDescent="0.25">
      <c r="A10" s="3"/>
      <c r="B10" s="4"/>
      <c r="C10" s="18" t="e">
        <f t="shared" si="0"/>
        <v>#DIV/0!</v>
      </c>
      <c r="D10" s="11" t="e">
        <f t="shared" si="1"/>
        <v>#DIV/0!</v>
      </c>
      <c r="E10" s="5">
        <v>57</v>
      </c>
      <c r="F10" s="15" t="e">
        <f t="shared" si="2"/>
        <v>#DIV/0!</v>
      </c>
      <c r="G10" s="15" t="e">
        <f t="shared" si="3"/>
        <v>#DIV/0!</v>
      </c>
      <c r="N10" s="53" t="s">
        <v>32</v>
      </c>
      <c r="O10" s="54"/>
      <c r="P10" s="54"/>
      <c r="Q10" s="54"/>
      <c r="R10" s="54"/>
      <c r="S10" s="54"/>
      <c r="T10" s="54"/>
      <c r="U10" s="54"/>
      <c r="V10" s="54"/>
      <c r="W10" s="55"/>
    </row>
    <row r="11" spans="1:23" x14ac:dyDescent="0.25">
      <c r="A11" s="3"/>
      <c r="B11" s="4"/>
      <c r="C11" s="18" t="e">
        <f t="shared" si="0"/>
        <v>#DIV/0!</v>
      </c>
      <c r="D11" s="11" t="e">
        <f t="shared" si="1"/>
        <v>#DIV/0!</v>
      </c>
      <c r="E11" s="5">
        <v>97</v>
      </c>
      <c r="F11" s="15" t="e">
        <f t="shared" si="2"/>
        <v>#DIV/0!</v>
      </c>
      <c r="G11" s="15" t="e">
        <f t="shared" si="3"/>
        <v>#DIV/0!</v>
      </c>
      <c r="N11" s="56"/>
      <c r="O11" s="57"/>
      <c r="P11" s="57"/>
      <c r="Q11" s="57"/>
      <c r="R11" s="57"/>
      <c r="S11" s="57"/>
      <c r="T11" s="57"/>
      <c r="U11" s="57"/>
      <c r="V11" s="57"/>
      <c r="W11" s="58"/>
    </row>
    <row r="12" spans="1:23" x14ac:dyDescent="0.25">
      <c r="A12" s="3"/>
      <c r="B12" s="4"/>
      <c r="C12" s="18" t="e">
        <f t="shared" si="0"/>
        <v>#DIV/0!</v>
      </c>
      <c r="D12" s="11" t="e">
        <f t="shared" si="1"/>
        <v>#DIV/0!</v>
      </c>
      <c r="E12" s="5">
        <v>150</v>
      </c>
      <c r="F12" s="15" t="e">
        <f t="shared" si="2"/>
        <v>#DIV/0!</v>
      </c>
      <c r="G12" s="15" t="e">
        <f t="shared" si="3"/>
        <v>#DIV/0!</v>
      </c>
      <c r="N12" s="59"/>
      <c r="O12" s="60"/>
      <c r="P12" s="60"/>
      <c r="Q12" s="60"/>
      <c r="R12" s="60"/>
      <c r="S12" s="60"/>
      <c r="T12" s="60"/>
      <c r="U12" s="60"/>
      <c r="V12" s="60"/>
      <c r="W12" s="61"/>
    </row>
    <row r="13" spans="1:23" x14ac:dyDescent="0.25">
      <c r="A13" s="3"/>
      <c r="B13" s="4"/>
      <c r="C13" s="18" t="e">
        <f t="shared" si="0"/>
        <v>#DIV/0!</v>
      </c>
      <c r="D13" s="11" t="e">
        <f t="shared" si="1"/>
        <v>#DIV/0!</v>
      </c>
      <c r="E13" s="5">
        <v>200</v>
      </c>
      <c r="F13" s="15" t="e">
        <f t="shared" si="2"/>
        <v>#DIV/0!</v>
      </c>
      <c r="G13" s="15" t="e">
        <f t="shared" si="3"/>
        <v>#DIV/0!</v>
      </c>
      <c r="N13" s="53" t="s">
        <v>33</v>
      </c>
      <c r="O13" s="54"/>
      <c r="P13" s="54"/>
      <c r="Q13" s="54"/>
      <c r="R13" s="54"/>
      <c r="S13" s="54"/>
      <c r="T13" s="54"/>
      <c r="U13" s="54"/>
      <c r="V13" s="54"/>
      <c r="W13" s="55"/>
    </row>
    <row r="14" spans="1:23" x14ac:dyDescent="0.25">
      <c r="A14" s="29" t="s">
        <v>30</v>
      </c>
      <c r="B14" s="29"/>
      <c r="C14" s="29"/>
      <c r="D14" s="29"/>
      <c r="E14" s="29"/>
      <c r="N14" s="56"/>
      <c r="O14" s="57"/>
      <c r="P14" s="57"/>
      <c r="Q14" s="57"/>
      <c r="R14" s="57"/>
      <c r="S14" s="57"/>
      <c r="T14" s="57"/>
      <c r="U14" s="57"/>
      <c r="V14" s="57"/>
      <c r="W14" s="58"/>
    </row>
    <row r="15" spans="1:23" ht="22.5" customHeight="1" x14ac:dyDescent="0.25">
      <c r="A15" s="29"/>
      <c r="B15" s="29"/>
      <c r="C15" s="29"/>
      <c r="D15" s="29"/>
      <c r="E15" s="29"/>
      <c r="N15" s="59"/>
      <c r="O15" s="60"/>
      <c r="P15" s="60"/>
      <c r="Q15" s="60"/>
      <c r="R15" s="60"/>
      <c r="S15" s="60"/>
      <c r="T15" s="60"/>
      <c r="U15" s="60"/>
      <c r="V15" s="60"/>
      <c r="W15" s="61"/>
    </row>
    <row r="16" spans="1:23" x14ac:dyDescent="0.25">
      <c r="A16" s="29"/>
      <c r="B16" s="29"/>
      <c r="C16" s="29"/>
      <c r="D16" s="29"/>
      <c r="E16" s="29"/>
      <c r="N16" s="62" t="s">
        <v>17</v>
      </c>
      <c r="O16" s="63"/>
      <c r="P16" s="63"/>
      <c r="Q16" s="63"/>
      <c r="R16" s="63"/>
      <c r="S16" s="63"/>
      <c r="T16" s="63"/>
      <c r="U16" s="63"/>
      <c r="V16" s="63"/>
      <c r="W16" s="64"/>
    </row>
    <row r="17" spans="1:23" x14ac:dyDescent="0.25">
      <c r="A17" s="29"/>
      <c r="B17" s="29"/>
      <c r="C17" s="29"/>
      <c r="D17" s="29"/>
      <c r="E17" s="29"/>
      <c r="N17" s="65" t="s">
        <v>34</v>
      </c>
      <c r="O17" s="65"/>
      <c r="P17" s="65"/>
      <c r="Q17" s="65"/>
      <c r="R17" s="65"/>
      <c r="S17" s="65"/>
      <c r="T17" s="65"/>
      <c r="U17" s="65"/>
      <c r="V17" s="65"/>
      <c r="W17" s="65"/>
    </row>
    <row r="18" spans="1:23" x14ac:dyDescent="0.25">
      <c r="A18" s="19" t="s">
        <v>2</v>
      </c>
      <c r="B18" s="20" t="e">
        <f>INDEX(LINEST(E8:E13,F8:G13),1,1)</f>
        <v>#VALUE!</v>
      </c>
      <c r="C18" s="21" t="s">
        <v>3</v>
      </c>
      <c r="D18" s="21" t="e">
        <f>INDEX(LINEST(E8:E13,F8:G13),1,2)</f>
        <v>#VALUE!</v>
      </c>
      <c r="E18" s="9" t="s">
        <v>4</v>
      </c>
      <c r="F18" s="10" t="e">
        <f>INDEX(LINEST(E8:E13,F8:G13),1,3)</f>
        <v>#VALUE!</v>
      </c>
      <c r="N18" s="62" t="s">
        <v>25</v>
      </c>
      <c r="O18" s="63"/>
      <c r="P18" s="63"/>
      <c r="Q18" s="63"/>
      <c r="R18" s="63"/>
      <c r="S18" s="63"/>
      <c r="T18" s="63"/>
      <c r="U18" s="63"/>
      <c r="V18" s="63"/>
      <c r="W18" s="64"/>
    </row>
    <row r="19" spans="1:23" x14ac:dyDescent="0.25">
      <c r="N19" s="66" t="s">
        <v>35</v>
      </c>
      <c r="O19" s="67"/>
      <c r="P19" s="67"/>
      <c r="Q19" s="67"/>
      <c r="R19" s="67"/>
      <c r="S19" s="67"/>
      <c r="T19" s="67"/>
      <c r="U19" s="67"/>
      <c r="V19" s="67"/>
      <c r="W19" s="67"/>
    </row>
    <row r="20" spans="1:23" ht="35.25" customHeight="1" x14ac:dyDescent="0.25">
      <c r="A20" s="6"/>
      <c r="B20" s="7"/>
      <c r="C20" s="30" t="s">
        <v>10</v>
      </c>
      <c r="D20" s="30"/>
      <c r="E20" s="30"/>
      <c r="F20" s="8" t="s">
        <v>11</v>
      </c>
      <c r="G20" s="24" t="s">
        <v>27</v>
      </c>
      <c r="H20" s="24" t="s">
        <v>1</v>
      </c>
      <c r="I20" s="13" t="s">
        <v>0</v>
      </c>
      <c r="J20" s="30" t="s">
        <v>31</v>
      </c>
      <c r="K20" s="30"/>
      <c r="L20" s="14"/>
      <c r="N20" s="68" t="s">
        <v>28</v>
      </c>
      <c r="O20" s="52"/>
      <c r="P20" s="52"/>
      <c r="Q20" s="52"/>
      <c r="R20" s="52"/>
      <c r="S20" s="52"/>
      <c r="T20" s="52"/>
      <c r="U20" s="52"/>
      <c r="V20" s="52"/>
      <c r="W20" s="52"/>
    </row>
    <row r="21" spans="1:23" x14ac:dyDescent="0.25">
      <c r="A21" s="31" t="s">
        <v>24</v>
      </c>
      <c r="B21" s="22" t="s">
        <v>23</v>
      </c>
      <c r="C21" s="17"/>
      <c r="D21" s="17"/>
      <c r="E21" s="17"/>
      <c r="F21" s="23" t="e">
        <f>AVERAGE(C21:E21)</f>
        <v>#DIV/0!</v>
      </c>
      <c r="G21" s="32" t="e">
        <f>F21-F22</f>
        <v>#DIV/0!</v>
      </c>
      <c r="H21" s="34"/>
      <c r="I21" s="35" t="s">
        <v>7</v>
      </c>
      <c r="J21" s="36" t="e">
        <f>($B$18*G21*G21+$D$18*G21+$F$18)*0.482*H21</f>
        <v>#VALUE!</v>
      </c>
      <c r="K21" s="36"/>
      <c r="L21" s="16"/>
      <c r="N21" s="51" t="s">
        <v>21</v>
      </c>
      <c r="O21" s="51"/>
      <c r="P21" s="51"/>
      <c r="Q21" s="51"/>
      <c r="R21" s="51"/>
      <c r="S21" s="51"/>
      <c r="T21" s="51"/>
      <c r="U21" s="51"/>
      <c r="V21" s="51"/>
      <c r="W21" s="51"/>
    </row>
    <row r="22" spans="1:23" x14ac:dyDescent="0.25">
      <c r="A22" s="31"/>
      <c r="B22" s="22" t="s">
        <v>22</v>
      </c>
      <c r="C22" s="17"/>
      <c r="D22" s="17"/>
      <c r="E22" s="17"/>
      <c r="F22" s="23" t="e">
        <f>AVERAGE(C22:E22)</f>
        <v>#DIV/0!</v>
      </c>
      <c r="G22" s="33"/>
      <c r="H22" s="34"/>
      <c r="I22" s="35"/>
      <c r="J22" s="36"/>
      <c r="K22" s="36"/>
      <c r="L22" s="12"/>
      <c r="N22" s="52" t="s">
        <v>19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23" x14ac:dyDescent="0.25">
      <c r="A23" s="31" t="s">
        <v>26</v>
      </c>
      <c r="B23" s="22" t="s">
        <v>23</v>
      </c>
      <c r="C23" s="17"/>
      <c r="D23" s="17"/>
      <c r="E23" s="17"/>
      <c r="F23" s="23" t="e">
        <f>AVERAGE(C23:E23)</f>
        <v>#DIV/0!</v>
      </c>
      <c r="G23" s="32" t="e">
        <f>F23-F24</f>
        <v>#DIV/0!</v>
      </c>
      <c r="H23" s="34"/>
      <c r="I23" s="34"/>
      <c r="J23" s="36" t="e">
        <f>($B$18*G23*G23+$D$18*G23+$F$18)*0.482*H23/I23</f>
        <v>#VALUE!</v>
      </c>
      <c r="K23" s="36"/>
      <c r="L23" s="16"/>
      <c r="N23" s="51" t="s">
        <v>20</v>
      </c>
      <c r="O23" s="51"/>
      <c r="P23" s="51"/>
      <c r="Q23" s="51"/>
      <c r="R23" s="51"/>
      <c r="S23" s="51"/>
      <c r="T23" s="51"/>
      <c r="U23" s="51"/>
      <c r="V23" s="51"/>
      <c r="W23" s="51"/>
    </row>
    <row r="24" spans="1:23" x14ac:dyDescent="0.25">
      <c r="A24" s="31"/>
      <c r="B24" s="22" t="s">
        <v>22</v>
      </c>
      <c r="C24" s="17"/>
      <c r="D24" s="17"/>
      <c r="E24" s="17"/>
      <c r="F24" s="23" t="e">
        <f>AVERAGE(C24:E24)</f>
        <v>#DIV/0!</v>
      </c>
      <c r="G24" s="33"/>
      <c r="H24" s="34"/>
      <c r="I24" s="34"/>
      <c r="J24" s="36"/>
      <c r="K24" s="36"/>
      <c r="L24" s="12"/>
    </row>
    <row r="35" ht="15" customHeight="1" x14ac:dyDescent="0.25"/>
    <row r="38" ht="15" customHeight="1" x14ac:dyDescent="0.25"/>
    <row r="40" ht="13.5" customHeight="1" x14ac:dyDescent="0.25"/>
    <row r="42" ht="15" customHeight="1" x14ac:dyDescent="0.25"/>
    <row r="44" ht="15" customHeight="1" x14ac:dyDescent="0.25"/>
  </sheetData>
  <mergeCells count="31">
    <mergeCell ref="N21:W21"/>
    <mergeCell ref="N22:W22"/>
    <mergeCell ref="N23:W23"/>
    <mergeCell ref="N10:W12"/>
    <mergeCell ref="N13:W15"/>
    <mergeCell ref="N16:W16"/>
    <mergeCell ref="N17:W17"/>
    <mergeCell ref="N18:W18"/>
    <mergeCell ref="N19:W19"/>
    <mergeCell ref="N20:W20"/>
    <mergeCell ref="N3:W3"/>
    <mergeCell ref="N4:W4"/>
    <mergeCell ref="N5:W5"/>
    <mergeCell ref="N6:W7"/>
    <mergeCell ref="N8:W9"/>
    <mergeCell ref="A23:A24"/>
    <mergeCell ref="G23:G24"/>
    <mergeCell ref="H23:H24"/>
    <mergeCell ref="I23:I24"/>
    <mergeCell ref="J23:K24"/>
    <mergeCell ref="A21:A22"/>
    <mergeCell ref="G21:G22"/>
    <mergeCell ref="H21:H22"/>
    <mergeCell ref="I21:I22"/>
    <mergeCell ref="J21:K22"/>
    <mergeCell ref="A1:K3"/>
    <mergeCell ref="A5:E6"/>
    <mergeCell ref="A7:B7"/>
    <mergeCell ref="A14:E17"/>
    <mergeCell ref="C20:E20"/>
    <mergeCell ref="J20:K20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2024-06-20T07:29:33Z</dcterms:modified>
</cp:coreProperties>
</file>