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3" r:id="rId1"/>
  </sheets>
  <calcPr calcId="152511"/>
</workbook>
</file>

<file path=xl/calcChain.xml><?xml version="1.0" encoding="utf-8"?>
<calcChain xmlns="http://schemas.openxmlformats.org/spreadsheetml/2006/main">
  <c r="F23" i="3" l="1"/>
  <c r="F22" i="3"/>
  <c r="G22" i="3" s="1"/>
  <c r="F21" i="3" l="1"/>
  <c r="F20" i="3"/>
  <c r="G20" i="3" s="1"/>
  <c r="C12" i="3"/>
  <c r="C11" i="3"/>
  <c r="C10" i="3"/>
  <c r="C9" i="3"/>
  <c r="C8" i="3"/>
  <c r="D8" i="3" s="1"/>
  <c r="F8" i="3" s="1"/>
  <c r="D11" i="3" l="1"/>
  <c r="F11" i="3" s="1"/>
  <c r="G11" i="3" s="1"/>
  <c r="D12" i="3"/>
  <c r="F12" i="3" s="1"/>
  <c r="G12" i="3" s="1"/>
  <c r="D9" i="3"/>
  <c r="F9" i="3" s="1"/>
  <c r="G9" i="3" s="1"/>
  <c r="D10" i="3"/>
  <c r="F10" i="3" s="1"/>
  <c r="G10" i="3" s="1"/>
  <c r="D17" i="3"/>
  <c r="G8" i="3"/>
  <c r="B17" i="3" s="1"/>
  <c r="F17" i="3" l="1"/>
  <c r="J22" i="3" s="1"/>
  <c r="J20" i="3" l="1"/>
</calcChain>
</file>

<file path=xl/sharedStrings.xml><?xml version="1.0" encoding="utf-8"?>
<sst xmlns="http://schemas.openxmlformats.org/spreadsheetml/2006/main" count="40" uniqueCount="38">
  <si>
    <t>Calculation</t>
    <phoneticPr fontId="2" type="noConversion"/>
  </si>
  <si>
    <t>a</t>
    <phoneticPr fontId="2" type="noConversion"/>
  </si>
  <si>
    <t>b</t>
    <phoneticPr fontId="2" type="noConversion"/>
  </si>
  <si>
    <t>c</t>
    <phoneticPr fontId="2" type="noConversion"/>
  </si>
  <si>
    <t>f</t>
    <phoneticPr fontId="2" type="noConversion"/>
  </si>
  <si>
    <t>Cpr</t>
    <phoneticPr fontId="2" type="noConversion"/>
  </si>
  <si>
    <t>E-BC-K236-M</t>
    <phoneticPr fontId="2" type="noConversion"/>
  </si>
  <si>
    <t>x</t>
    <phoneticPr fontId="2" type="noConversion"/>
  </si>
  <si>
    <t>x2</t>
    <phoneticPr fontId="2" type="noConversion"/>
  </si>
  <si>
    <t>/</t>
    <phoneticPr fontId="2" type="noConversion"/>
  </si>
  <si>
    <t>The standard curve:</t>
    <phoneticPr fontId="2" type="noConversion"/>
  </si>
  <si>
    <t>1. Average the duplicate reading for each standard.</t>
    <phoneticPr fontId="2" type="noConversion"/>
  </si>
  <si>
    <t>2. Subtract the mean OD value of the blank (Standard #A) from all standard readings. This is the absoluted OD value.</t>
    <phoneticPr fontId="2" type="noConversion"/>
  </si>
  <si>
    <t>Serum (plasma) sample:</t>
    <phoneticPr fontId="2" type="noConversion"/>
  </si>
  <si>
    <t>Tissue and cells sample:</t>
    <phoneticPr fontId="2" type="noConversion"/>
  </si>
  <si>
    <t>f: Dilution factor of sample before tested.</t>
    <phoneticPr fontId="2" type="noConversion"/>
  </si>
  <si>
    <t>Cpr: Concentration of protein in sample (gprot/L).</t>
    <phoneticPr fontId="2" type="noConversion"/>
  </si>
  <si>
    <t>Standard curve</t>
    <phoneticPr fontId="2" type="noConversion"/>
  </si>
  <si>
    <t>OD Value</t>
    <phoneticPr fontId="2" type="noConversion"/>
  </si>
  <si>
    <t>Average OD</t>
    <phoneticPr fontId="2" type="noConversion"/>
  </si>
  <si>
    <t>Absoluted OD</t>
    <phoneticPr fontId="2" type="noConversion"/>
  </si>
  <si>
    <t>Carmen unit</t>
    <phoneticPr fontId="2" type="noConversion"/>
  </si>
  <si>
    <t>Serum (plasma) sample</t>
    <phoneticPr fontId="2" type="noConversion"/>
  </si>
  <si>
    <t>ODsample</t>
    <phoneticPr fontId="2" type="noConversion"/>
  </si>
  <si>
    <t xml:space="preserve">ODcontrol </t>
    <phoneticPr fontId="2" type="noConversion"/>
  </si>
  <si>
    <t>Tissue and cells sample</t>
    <phoneticPr fontId="2" type="noConversion"/>
  </si>
  <si>
    <t>OD Value</t>
    <phoneticPr fontId="2" type="noConversion"/>
  </si>
  <si>
    <t>Average OD</t>
    <phoneticPr fontId="2" type="noConversion"/>
  </si>
  <si>
    <t>3. Plot the standard curve by using absoluted OD value of standard and correspondent concentration (0, 24, 61, 114, 190) as x-axis and y-axis respectively. Create the standard curve (y = ax2 +bx + c) with graph software (or EXCEL).</t>
    <phoneticPr fontId="2" type="noConversion"/>
  </si>
  <si>
    <t xml:space="preserve"> Plot the standard curve by using absoluted OD value of standard and correspondent concentration (0, 24, 61, 114, 190) as x-axis and y-axis respectively. </t>
    <phoneticPr fontId="2" type="noConversion"/>
  </si>
  <si>
    <r>
      <rPr>
        <b/>
        <sz val="11"/>
        <color theme="1"/>
        <rFont val="Times New Roman"/>
        <family val="1"/>
      </rPr>
      <t>Definition of international unit:</t>
    </r>
    <r>
      <rPr>
        <sz val="11"/>
        <color theme="1"/>
        <rFont val="Times New Roman"/>
        <family val="1"/>
      </rPr>
      <t xml:space="preserve"> The enzyme amount of 1 μmol of NADH consumed in reaction system (1 mL sample or 1 g tissue protein, 25°C) per minute is defined as 1 unit (wavelength is 340 nm, optical path is 1 cm). </t>
    </r>
    <phoneticPr fontId="2" type="noConversion"/>
  </si>
  <si>
    <r>
      <rPr>
        <b/>
        <sz val="11"/>
        <color theme="1"/>
        <rFont val="Times New Roman"/>
        <family val="1"/>
      </rPr>
      <t xml:space="preserve">Definition of Carmen unit: </t>
    </r>
    <r>
      <rPr>
        <sz val="11"/>
        <color theme="1"/>
        <rFont val="Times New Roman"/>
        <family val="1"/>
      </rPr>
      <t>1 mL of sample, the total volume of reaction is 3 mL, wavelength is 340 nm, optical path is 1 cm, react at 25°C for 1 min, the amount of generated pyruvic acid which oxidize NADH to NAD+ and cause absorbance decreasing 0.001 is as 1 unit. (1 Carmen unit = 0.482 IU/L, 25°C).</t>
    </r>
    <phoneticPr fontId="2" type="noConversion"/>
  </si>
  <si>
    <r>
      <rPr>
        <sz val="11"/>
        <color theme="1"/>
        <rFont val="宋体"/>
        <family val="3"/>
        <charset val="134"/>
      </rPr>
      <t>△</t>
    </r>
    <r>
      <rPr>
        <sz val="11"/>
        <color theme="1"/>
        <rFont val="Times New Roman"/>
        <family val="1"/>
      </rPr>
      <t>A</t>
    </r>
    <r>
      <rPr>
        <vertAlign val="subscript"/>
        <sz val="11"/>
        <color theme="1"/>
        <rFont val="Times New Roman"/>
        <family val="1"/>
      </rPr>
      <t>510</t>
    </r>
    <phoneticPr fontId="2" type="noConversion"/>
  </si>
  <si>
    <r>
      <t>AST/GOT activity</t>
    </r>
    <r>
      <rPr>
        <sz val="11"/>
        <color theme="1"/>
        <rFont val="宋体"/>
        <family val="3"/>
        <charset val="134"/>
      </rPr>
      <t>（</t>
    </r>
    <r>
      <rPr>
        <sz val="11"/>
        <color theme="1"/>
        <rFont val="Times New Roman"/>
        <family val="1"/>
      </rPr>
      <t>IU/L or IU/gprot</t>
    </r>
    <r>
      <rPr>
        <sz val="11"/>
        <color theme="1"/>
        <rFont val="宋体"/>
        <family val="3"/>
        <charset val="134"/>
      </rPr>
      <t>）</t>
    </r>
    <phoneticPr fontId="2" type="noConversion"/>
  </si>
  <si>
    <r>
      <t>[Note]</t>
    </r>
    <r>
      <rPr>
        <b/>
        <sz val="11"/>
        <color theme="1"/>
        <rFont val="宋体"/>
        <family val="3"/>
        <charset val="134"/>
      </rPr>
      <t>：</t>
    </r>
    <phoneticPr fontId="2" type="noConversion"/>
  </si>
  <si>
    <t>ΔA510: ODsample - ODcontrol</t>
    <phoneticPr fontId="2" type="noConversion"/>
  </si>
  <si>
    <t>AST/GOT activity (IU/L) = [a × (ΔA510)^2 + b × ΔA510+ c] × 0.482 × f</t>
    <phoneticPr fontId="2" type="noConversion"/>
  </si>
  <si>
    <t xml:space="preserve">AST/GOT activity (IU/gprot) = [a × (ΔA510)^2 + b × ΔA510+ c] × 0.482 × f ÷ Cpr
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</si>
</sst>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0"/>
  </numFmts>
  <fonts count="10" x14ac:knownFonts="1">
    <font>
      <sz val="11"/>
      <color theme="1"/>
      <name val="宋体"/>
      <family val="2"/>
      <scheme val="minor"/>
    </font>
    <font>
      <sz val="12"/>
      <color theme="1"/>
      <name val="Times New Roman"/>
      <family val="1"/>
    </font>
    <font>
      <sz val="9"/>
      <name val="宋体"/>
      <family val="3"/>
      <charset val="134"/>
      <scheme val="minor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vertAlign val="subscript"/>
      <sz val="11"/>
      <color theme="1"/>
      <name val="Times New Roman"/>
      <family val="1"/>
    </font>
    <font>
      <b/>
      <sz val="11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color rgb="FFFF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4" fillId="0" borderId="0" xfId="0" applyFont="1"/>
    <xf numFmtId="0" fontId="4" fillId="2" borderId="0" xfId="0" applyFont="1" applyFill="1" applyAlignment="1">
      <alignment vertical="center" wrapText="1"/>
    </xf>
    <xf numFmtId="0" fontId="4" fillId="3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4" fillId="4" borderId="0" xfId="0" applyFont="1" applyFill="1" applyBorder="1" applyAlignment="1">
      <alignment horizontal="left" vertical="center"/>
    </xf>
    <xf numFmtId="0" fontId="4" fillId="4" borderId="0" xfId="0" applyFont="1" applyFill="1"/>
    <xf numFmtId="0" fontId="4" fillId="2" borderId="2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/>
    </xf>
    <xf numFmtId="176" fontId="4" fillId="0" borderId="0" xfId="0" applyNumberFormat="1" applyFont="1"/>
    <xf numFmtId="176" fontId="4" fillId="0" borderId="1" xfId="0" applyNumberFormat="1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center" wrapText="1"/>
    </xf>
    <xf numFmtId="0" fontId="4" fillId="2" borderId="6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 wrapText="1"/>
    </xf>
    <xf numFmtId="0" fontId="4" fillId="7" borderId="0" xfId="0" applyFont="1" applyFill="1" applyAlignment="1">
      <alignment horizontal="left" vertical="center"/>
    </xf>
    <xf numFmtId="0" fontId="4" fillId="7" borderId="0" xfId="0" applyFont="1" applyFill="1" applyBorder="1" applyAlignment="1">
      <alignment horizontal="left" vertical="center"/>
    </xf>
    <xf numFmtId="0" fontId="4" fillId="6" borderId="0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/>
    <xf numFmtId="0" fontId="4" fillId="0" borderId="8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12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/>
    </xf>
    <xf numFmtId="0" fontId="4" fillId="2" borderId="0" xfId="0" applyFont="1" applyFill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 sz="1800" b="0" i="0" baseline="0"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Standard Curve</a:t>
            </a:r>
            <a:endParaRPr lang="zh-CN" altLang="zh-CN">
              <a:effectLst/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2"/>
            <c:dispRSqr val="1"/>
            <c:dispEq val="1"/>
            <c:trendlineLbl>
              <c:layout>
                <c:manualLayout>
                  <c:x val="-0.2966058617672791"/>
                  <c:y val="6.851851851851852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zh-CN"/>
                </a:p>
              </c:txPr>
            </c:trendlineLbl>
          </c:trendline>
          <c:xVal>
            <c:numRef>
              <c:f>Sheet1!$D$8:$D$12</c:f>
              <c:numCache>
                <c:formatCode>0.000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Sheet1!$E$8:$E$12</c:f>
              <c:numCache>
                <c:formatCode>General</c:formatCode>
                <c:ptCount val="5"/>
                <c:pt idx="0">
                  <c:v>0</c:v>
                </c:pt>
                <c:pt idx="1">
                  <c:v>24</c:v>
                </c:pt>
                <c:pt idx="2">
                  <c:v>61</c:v>
                </c:pt>
                <c:pt idx="3">
                  <c:v>114</c:v>
                </c:pt>
                <c:pt idx="4">
                  <c:v>190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53123000"/>
        <c:axId val="753123784"/>
      </c:scatterChart>
      <c:valAx>
        <c:axId val="7531230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753123784"/>
        <c:crosses val="autoZero"/>
        <c:crossBetween val="midCat"/>
      </c:valAx>
      <c:valAx>
        <c:axId val="753123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75312300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142875</xdr:colOff>
      <xdr:row>3</xdr:row>
      <xdr:rowOff>23812</xdr:rowOff>
    </xdr:from>
    <xdr:to>
      <xdr:col>11</xdr:col>
      <xdr:colOff>600075</xdr:colOff>
      <xdr:row>15</xdr:row>
      <xdr:rowOff>157162</xdr:rowOff>
    </xdr:to>
    <xdr:graphicFrame macro="">
      <xdr:nvGraphicFramePr>
        <xdr:cNvPr id="5" name="图表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3"/>
  <sheetViews>
    <sheetView tabSelected="1" workbookViewId="0">
      <selection activeCell="M26" sqref="M26"/>
    </sheetView>
  </sheetViews>
  <sheetFormatPr defaultRowHeight="15" x14ac:dyDescent="0.25"/>
  <cols>
    <col min="1" max="1" width="9" style="1"/>
    <col min="2" max="2" width="9.5" style="1" bestFit="1" customWidth="1"/>
    <col min="3" max="3" width="9.125" style="1" bestFit="1" customWidth="1"/>
    <col min="4" max="4" width="9.5" style="1" bestFit="1" customWidth="1"/>
    <col min="5" max="5" width="9.5" style="1" customWidth="1"/>
    <col min="6" max="6" width="9.5" style="1" bestFit="1" customWidth="1"/>
    <col min="7" max="7" width="9.125" style="1" bestFit="1" customWidth="1"/>
    <col min="8" max="16384" width="9" style="1"/>
  </cols>
  <sheetData>
    <row r="1" spans="1:23" ht="15.75" x14ac:dyDescent="0.25">
      <c r="A1" s="62" t="s">
        <v>6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17"/>
    </row>
    <row r="2" spans="1:23" ht="15.75" x14ac:dyDescent="0.25">
      <c r="A2" s="62"/>
      <c r="B2" s="62"/>
      <c r="C2" s="62"/>
      <c r="D2" s="62"/>
      <c r="E2" s="62"/>
      <c r="F2" s="62"/>
      <c r="G2" s="62"/>
      <c r="H2" s="62"/>
      <c r="I2" s="62"/>
      <c r="J2" s="62"/>
      <c r="K2" s="62"/>
      <c r="L2" s="17"/>
    </row>
    <row r="3" spans="1:23" ht="15.75" x14ac:dyDescent="0.25">
      <c r="A3" s="62"/>
      <c r="B3" s="62"/>
      <c r="C3" s="62"/>
      <c r="D3" s="62"/>
      <c r="E3" s="62"/>
      <c r="F3" s="62"/>
      <c r="G3" s="62"/>
      <c r="H3" s="62"/>
      <c r="I3" s="62"/>
      <c r="J3" s="62"/>
      <c r="K3" s="62"/>
      <c r="L3" s="17"/>
      <c r="N3" s="41" t="s">
        <v>0</v>
      </c>
      <c r="O3" s="42"/>
      <c r="P3" s="42"/>
      <c r="Q3" s="42"/>
      <c r="R3" s="42"/>
      <c r="S3" s="42"/>
      <c r="T3" s="42"/>
      <c r="U3" s="42"/>
      <c r="V3" s="42"/>
      <c r="W3" s="42"/>
    </row>
    <row r="4" spans="1:23" ht="15.75" x14ac:dyDescent="0.25">
      <c r="N4" s="43" t="s">
        <v>10</v>
      </c>
      <c r="O4" s="44"/>
      <c r="P4" s="44"/>
      <c r="Q4" s="44"/>
      <c r="R4" s="44"/>
      <c r="S4" s="44"/>
      <c r="T4" s="44"/>
      <c r="U4" s="44"/>
      <c r="V4" s="44"/>
      <c r="W4" s="45"/>
    </row>
    <row r="5" spans="1:23" ht="15.75" x14ac:dyDescent="0.25">
      <c r="A5" s="63" t="s">
        <v>17</v>
      </c>
      <c r="B5" s="63"/>
      <c r="C5" s="63"/>
      <c r="D5" s="63"/>
      <c r="E5" s="63"/>
      <c r="N5" s="46" t="s">
        <v>11</v>
      </c>
      <c r="O5" s="47"/>
      <c r="P5" s="47"/>
      <c r="Q5" s="47"/>
      <c r="R5" s="47"/>
      <c r="S5" s="47"/>
      <c r="T5" s="47"/>
      <c r="U5" s="47"/>
      <c r="V5" s="47"/>
      <c r="W5" s="48"/>
    </row>
    <row r="6" spans="1:23" ht="18.75" customHeight="1" x14ac:dyDescent="0.25">
      <c r="A6" s="63"/>
      <c r="B6" s="63"/>
      <c r="C6" s="63"/>
      <c r="D6" s="63"/>
      <c r="E6" s="63"/>
      <c r="N6" s="49" t="s">
        <v>12</v>
      </c>
      <c r="O6" s="50"/>
      <c r="P6" s="50"/>
      <c r="Q6" s="50"/>
      <c r="R6" s="50"/>
      <c r="S6" s="50"/>
      <c r="T6" s="50"/>
      <c r="U6" s="50"/>
      <c r="V6" s="50"/>
      <c r="W6" s="51"/>
    </row>
    <row r="7" spans="1:23" ht="30" x14ac:dyDescent="0.25">
      <c r="A7" s="64" t="s">
        <v>18</v>
      </c>
      <c r="B7" s="64"/>
      <c r="C7" s="2" t="s">
        <v>19</v>
      </c>
      <c r="D7" s="2" t="s">
        <v>20</v>
      </c>
      <c r="E7" s="2" t="s">
        <v>21</v>
      </c>
      <c r="F7" s="1" t="s">
        <v>7</v>
      </c>
      <c r="G7" s="1" t="s">
        <v>8</v>
      </c>
      <c r="N7" s="52"/>
      <c r="O7" s="53"/>
      <c r="P7" s="53"/>
      <c r="Q7" s="53"/>
      <c r="R7" s="53"/>
      <c r="S7" s="53"/>
      <c r="T7" s="53"/>
      <c r="U7" s="53"/>
      <c r="V7" s="53"/>
      <c r="W7" s="54"/>
    </row>
    <row r="8" spans="1:23" x14ac:dyDescent="0.25">
      <c r="A8" s="3"/>
      <c r="B8" s="3"/>
      <c r="C8" s="11" t="e">
        <f>AVERAGE(A8:B8)</f>
        <v>#DIV/0!</v>
      </c>
      <c r="D8" s="11" t="e">
        <f>C8-$C$8</f>
        <v>#DIV/0!</v>
      </c>
      <c r="E8" s="4">
        <v>0</v>
      </c>
      <c r="F8" s="10" t="e">
        <f>D8</f>
        <v>#DIV/0!</v>
      </c>
      <c r="G8" s="10" t="e">
        <f>F8^2</f>
        <v>#DIV/0!</v>
      </c>
      <c r="N8" s="49" t="s">
        <v>28</v>
      </c>
      <c r="O8" s="50"/>
      <c r="P8" s="50"/>
      <c r="Q8" s="50"/>
      <c r="R8" s="50"/>
      <c r="S8" s="50"/>
      <c r="T8" s="50"/>
      <c r="U8" s="50"/>
      <c r="V8" s="50"/>
      <c r="W8" s="51"/>
    </row>
    <row r="9" spans="1:23" x14ac:dyDescent="0.25">
      <c r="A9" s="3"/>
      <c r="B9" s="3"/>
      <c r="C9" s="11" t="e">
        <f t="shared" ref="C9:C12" si="0">AVERAGE(A9:B9)</f>
        <v>#DIV/0!</v>
      </c>
      <c r="D9" s="11" t="e">
        <f t="shared" ref="D9:D12" si="1">C9-$C$8</f>
        <v>#DIV/0!</v>
      </c>
      <c r="E9" s="4">
        <v>24</v>
      </c>
      <c r="F9" s="10" t="e">
        <f t="shared" ref="F9:F12" si="2">D9</f>
        <v>#DIV/0!</v>
      </c>
      <c r="G9" s="10" t="e">
        <f t="shared" ref="G9:G12" si="3">F9^2</f>
        <v>#DIV/0!</v>
      </c>
      <c r="N9" s="52"/>
      <c r="O9" s="53"/>
      <c r="P9" s="53"/>
      <c r="Q9" s="53"/>
      <c r="R9" s="53"/>
      <c r="S9" s="53"/>
      <c r="T9" s="53"/>
      <c r="U9" s="53"/>
      <c r="V9" s="53"/>
      <c r="W9" s="54"/>
    </row>
    <row r="10" spans="1:23" x14ac:dyDescent="0.25">
      <c r="A10" s="3"/>
      <c r="B10" s="3"/>
      <c r="C10" s="11" t="e">
        <f t="shared" si="0"/>
        <v>#DIV/0!</v>
      </c>
      <c r="D10" s="11" t="e">
        <f t="shared" si="1"/>
        <v>#DIV/0!</v>
      </c>
      <c r="E10" s="4">
        <v>61</v>
      </c>
      <c r="F10" s="10" t="e">
        <f t="shared" si="2"/>
        <v>#DIV/0!</v>
      </c>
      <c r="G10" s="10" t="e">
        <f t="shared" si="3"/>
        <v>#DIV/0!</v>
      </c>
      <c r="N10" s="28" t="s">
        <v>30</v>
      </c>
      <c r="O10" s="29"/>
      <c r="P10" s="29"/>
      <c r="Q10" s="29"/>
      <c r="R10" s="29"/>
      <c r="S10" s="29"/>
      <c r="T10" s="29"/>
      <c r="U10" s="29"/>
      <c r="V10" s="29"/>
      <c r="W10" s="30"/>
    </row>
    <row r="11" spans="1:23" x14ac:dyDescent="0.25">
      <c r="A11" s="3"/>
      <c r="B11" s="3"/>
      <c r="C11" s="11" t="e">
        <f t="shared" si="0"/>
        <v>#DIV/0!</v>
      </c>
      <c r="D11" s="11" t="e">
        <f t="shared" si="1"/>
        <v>#DIV/0!</v>
      </c>
      <c r="E11" s="4">
        <v>114</v>
      </c>
      <c r="F11" s="10" t="e">
        <f t="shared" si="2"/>
        <v>#DIV/0!</v>
      </c>
      <c r="G11" s="10" t="e">
        <f t="shared" si="3"/>
        <v>#DIV/0!</v>
      </c>
      <c r="N11" s="31"/>
      <c r="O11" s="32"/>
      <c r="P11" s="32"/>
      <c r="Q11" s="32"/>
      <c r="R11" s="32"/>
      <c r="S11" s="32"/>
      <c r="T11" s="32"/>
      <c r="U11" s="32"/>
      <c r="V11" s="32"/>
      <c r="W11" s="33"/>
    </row>
    <row r="12" spans="1:23" x14ac:dyDescent="0.25">
      <c r="A12" s="3"/>
      <c r="B12" s="3"/>
      <c r="C12" s="11" t="e">
        <f t="shared" si="0"/>
        <v>#DIV/0!</v>
      </c>
      <c r="D12" s="11" t="e">
        <f t="shared" si="1"/>
        <v>#DIV/0!</v>
      </c>
      <c r="E12" s="4">
        <v>190</v>
      </c>
      <c r="F12" s="10" t="e">
        <f t="shared" si="2"/>
        <v>#DIV/0!</v>
      </c>
      <c r="G12" s="10" t="e">
        <f t="shared" si="3"/>
        <v>#DIV/0!</v>
      </c>
      <c r="N12" s="34"/>
      <c r="O12" s="35"/>
      <c r="P12" s="35"/>
      <c r="Q12" s="35"/>
      <c r="R12" s="35"/>
      <c r="S12" s="35"/>
      <c r="T12" s="35"/>
      <c r="U12" s="35"/>
      <c r="V12" s="35"/>
      <c r="W12" s="36"/>
    </row>
    <row r="13" spans="1:23" x14ac:dyDescent="0.25">
      <c r="A13" s="59" t="s">
        <v>29</v>
      </c>
      <c r="B13" s="59"/>
      <c r="C13" s="59"/>
      <c r="D13" s="59"/>
      <c r="E13" s="59"/>
      <c r="N13" s="28" t="s">
        <v>31</v>
      </c>
      <c r="O13" s="29"/>
      <c r="P13" s="29"/>
      <c r="Q13" s="29"/>
      <c r="R13" s="29"/>
      <c r="S13" s="29"/>
      <c r="T13" s="29"/>
      <c r="U13" s="29"/>
      <c r="V13" s="29"/>
      <c r="W13" s="30"/>
    </row>
    <row r="14" spans="1:23" x14ac:dyDescent="0.25">
      <c r="A14" s="59"/>
      <c r="B14" s="59"/>
      <c r="C14" s="59"/>
      <c r="D14" s="59"/>
      <c r="E14" s="59"/>
      <c r="N14" s="31"/>
      <c r="O14" s="32"/>
      <c r="P14" s="32"/>
      <c r="Q14" s="32"/>
      <c r="R14" s="32"/>
      <c r="S14" s="32"/>
      <c r="T14" s="32"/>
      <c r="U14" s="32"/>
      <c r="V14" s="32"/>
      <c r="W14" s="33"/>
    </row>
    <row r="15" spans="1:23" x14ac:dyDescent="0.25">
      <c r="A15" s="59"/>
      <c r="B15" s="59"/>
      <c r="C15" s="59"/>
      <c r="D15" s="59"/>
      <c r="E15" s="59"/>
      <c r="N15" s="34"/>
      <c r="O15" s="35"/>
      <c r="P15" s="35"/>
      <c r="Q15" s="35"/>
      <c r="R15" s="35"/>
      <c r="S15" s="35"/>
      <c r="T15" s="35"/>
      <c r="U15" s="35"/>
      <c r="V15" s="35"/>
      <c r="W15" s="36"/>
    </row>
    <row r="16" spans="1:23" x14ac:dyDescent="0.25">
      <c r="A16" s="59"/>
      <c r="B16" s="59"/>
      <c r="C16" s="59"/>
      <c r="D16" s="59"/>
      <c r="E16" s="59"/>
      <c r="N16" s="37" t="s">
        <v>13</v>
      </c>
      <c r="O16" s="38"/>
      <c r="P16" s="38"/>
      <c r="Q16" s="38"/>
      <c r="R16" s="38"/>
      <c r="S16" s="38"/>
      <c r="T16" s="38"/>
      <c r="U16" s="38"/>
      <c r="V16" s="38"/>
      <c r="W16" s="39"/>
    </row>
    <row r="17" spans="1:23" x14ac:dyDescent="0.25">
      <c r="A17" s="20" t="s">
        <v>1</v>
      </c>
      <c r="B17" s="21" t="e">
        <f>INDEX(LINEST(E8:E12,F8:G12),1,1)</f>
        <v>#VALUE!</v>
      </c>
      <c r="C17" s="22" t="s">
        <v>2</v>
      </c>
      <c r="D17" s="22" t="e">
        <f>INDEX(LINEST(E8:E12,F8:G12),1,2)</f>
        <v>#VALUE!</v>
      </c>
      <c r="E17" s="5" t="s">
        <v>3</v>
      </c>
      <c r="F17" s="6" t="e">
        <f>INDEX(LINEST(E8:E12,F8:G12),1,3)</f>
        <v>#VALUE!</v>
      </c>
      <c r="N17" s="40" t="s">
        <v>36</v>
      </c>
      <c r="O17" s="40"/>
      <c r="P17" s="40"/>
      <c r="Q17" s="40"/>
      <c r="R17" s="40"/>
      <c r="S17" s="40"/>
      <c r="T17" s="40"/>
      <c r="U17" s="40"/>
      <c r="V17" s="40"/>
      <c r="W17" s="40"/>
    </row>
    <row r="18" spans="1:23" x14ac:dyDescent="0.25">
      <c r="N18" s="37" t="s">
        <v>14</v>
      </c>
      <c r="O18" s="38"/>
      <c r="P18" s="38"/>
      <c r="Q18" s="38"/>
      <c r="R18" s="38"/>
      <c r="S18" s="38"/>
      <c r="T18" s="38"/>
      <c r="U18" s="38"/>
      <c r="V18" s="38"/>
      <c r="W18" s="39"/>
    </row>
    <row r="19" spans="1:23" ht="27.75" customHeight="1" x14ac:dyDescent="0.25">
      <c r="A19" s="12"/>
      <c r="B19" s="13"/>
      <c r="C19" s="60" t="s">
        <v>26</v>
      </c>
      <c r="D19" s="60"/>
      <c r="E19" s="60"/>
      <c r="F19" s="19" t="s">
        <v>27</v>
      </c>
      <c r="G19" s="14" t="s">
        <v>32</v>
      </c>
      <c r="H19" s="14" t="s">
        <v>4</v>
      </c>
      <c r="I19" s="7" t="s">
        <v>5</v>
      </c>
      <c r="J19" s="60" t="s">
        <v>33</v>
      </c>
      <c r="K19" s="60"/>
      <c r="L19" s="8"/>
      <c r="N19" s="23" t="s">
        <v>37</v>
      </c>
      <c r="O19" s="24"/>
      <c r="P19" s="24"/>
      <c r="Q19" s="24"/>
      <c r="R19" s="24"/>
      <c r="S19" s="24"/>
      <c r="T19" s="24"/>
      <c r="U19" s="24"/>
      <c r="V19" s="24"/>
      <c r="W19" s="24"/>
    </row>
    <row r="20" spans="1:23" x14ac:dyDescent="0.25">
      <c r="A20" s="55" t="s">
        <v>22</v>
      </c>
      <c r="B20" s="18" t="s">
        <v>23</v>
      </c>
      <c r="C20" s="16"/>
      <c r="D20" s="16"/>
      <c r="E20" s="16"/>
      <c r="F20" s="15" t="e">
        <f>AVERAGE(C20:E20)</f>
        <v>#DIV/0!</v>
      </c>
      <c r="G20" s="56" t="e">
        <f>F20-F21</f>
        <v>#DIV/0!</v>
      </c>
      <c r="H20" s="57"/>
      <c r="I20" s="61" t="s">
        <v>9</v>
      </c>
      <c r="J20" s="58" t="e">
        <f>($B$17*G20*G20+$D$17*G20+$F$17)*0.482*H20</f>
        <v>#VALUE!</v>
      </c>
      <c r="K20" s="58"/>
      <c r="L20" s="9"/>
      <c r="N20" s="25" t="s">
        <v>34</v>
      </c>
      <c r="O20" s="26"/>
      <c r="P20" s="26"/>
      <c r="Q20" s="26"/>
      <c r="R20" s="26"/>
      <c r="S20" s="26"/>
      <c r="T20" s="26"/>
      <c r="U20" s="26"/>
      <c r="V20" s="26"/>
      <c r="W20" s="26"/>
    </row>
    <row r="21" spans="1:23" x14ac:dyDescent="0.25">
      <c r="A21" s="55"/>
      <c r="B21" s="18" t="s">
        <v>24</v>
      </c>
      <c r="C21" s="16"/>
      <c r="D21" s="16"/>
      <c r="E21" s="16"/>
      <c r="F21" s="15" t="e">
        <f>AVERAGE(C21:E21)</f>
        <v>#DIV/0!</v>
      </c>
      <c r="G21" s="56"/>
      <c r="H21" s="57"/>
      <c r="I21" s="61"/>
      <c r="J21" s="58"/>
      <c r="K21" s="58"/>
      <c r="L21" s="9"/>
      <c r="N21" s="27" t="s">
        <v>35</v>
      </c>
      <c r="O21" s="27"/>
      <c r="P21" s="27"/>
      <c r="Q21" s="27"/>
      <c r="R21" s="27"/>
      <c r="S21" s="27"/>
      <c r="T21" s="27"/>
      <c r="U21" s="27"/>
      <c r="V21" s="27"/>
      <c r="W21" s="27"/>
    </row>
    <row r="22" spans="1:23" ht="15" customHeight="1" x14ac:dyDescent="0.25">
      <c r="A22" s="55" t="s">
        <v>25</v>
      </c>
      <c r="B22" s="18" t="s">
        <v>23</v>
      </c>
      <c r="C22" s="16"/>
      <c r="D22" s="16"/>
      <c r="E22" s="16"/>
      <c r="F22" s="15" t="e">
        <f>AVERAGE(C22:E22)</f>
        <v>#DIV/0!</v>
      </c>
      <c r="G22" s="56" t="e">
        <f>F22-F23</f>
        <v>#DIV/0!</v>
      </c>
      <c r="H22" s="57"/>
      <c r="I22" s="57"/>
      <c r="J22" s="58" t="e">
        <f>($B$17*G22*G22+$D$17*G22+$F$17)*0.482*H22/I22</f>
        <v>#VALUE!</v>
      </c>
      <c r="K22" s="58"/>
      <c r="L22" s="9"/>
      <c r="N22" s="26" t="s">
        <v>15</v>
      </c>
      <c r="O22" s="26"/>
      <c r="P22" s="26"/>
      <c r="Q22" s="26"/>
      <c r="R22" s="26"/>
      <c r="S22" s="26"/>
      <c r="T22" s="26"/>
      <c r="U22" s="26"/>
      <c r="V22" s="26"/>
      <c r="W22" s="26"/>
    </row>
    <row r="23" spans="1:23" x14ac:dyDescent="0.25">
      <c r="A23" s="55"/>
      <c r="B23" s="18" t="s">
        <v>24</v>
      </c>
      <c r="C23" s="16"/>
      <c r="D23" s="16"/>
      <c r="E23" s="16"/>
      <c r="F23" s="15" t="e">
        <f>AVERAGE(C23:E23)</f>
        <v>#DIV/0!</v>
      </c>
      <c r="G23" s="56"/>
      <c r="H23" s="57"/>
      <c r="I23" s="57"/>
      <c r="J23" s="58"/>
      <c r="K23" s="58"/>
      <c r="L23" s="9"/>
      <c r="N23" s="27" t="s">
        <v>16</v>
      </c>
      <c r="O23" s="27"/>
      <c r="P23" s="27"/>
      <c r="Q23" s="27"/>
      <c r="R23" s="27"/>
      <c r="S23" s="27"/>
      <c r="T23" s="27"/>
      <c r="U23" s="27"/>
      <c r="V23" s="27"/>
      <c r="W23" s="27"/>
    </row>
  </sheetData>
  <mergeCells count="31">
    <mergeCell ref="A1:K3"/>
    <mergeCell ref="A5:E6"/>
    <mergeCell ref="A7:B7"/>
    <mergeCell ref="A13:E16"/>
    <mergeCell ref="C19:E19"/>
    <mergeCell ref="J19:K19"/>
    <mergeCell ref="A20:A21"/>
    <mergeCell ref="G20:G21"/>
    <mergeCell ref="H20:H21"/>
    <mergeCell ref="I20:I21"/>
    <mergeCell ref="J20:K21"/>
    <mergeCell ref="A22:A23"/>
    <mergeCell ref="G22:G23"/>
    <mergeCell ref="H22:H23"/>
    <mergeCell ref="I22:I23"/>
    <mergeCell ref="J22:K23"/>
    <mergeCell ref="N3:W3"/>
    <mergeCell ref="N4:W4"/>
    <mergeCell ref="N5:W5"/>
    <mergeCell ref="N6:W7"/>
    <mergeCell ref="N8:W9"/>
    <mergeCell ref="N10:W12"/>
    <mergeCell ref="N13:W15"/>
    <mergeCell ref="N16:W16"/>
    <mergeCell ref="N17:W17"/>
    <mergeCell ref="N18:W18"/>
    <mergeCell ref="N19:W19"/>
    <mergeCell ref="N20:W20"/>
    <mergeCell ref="N21:W21"/>
    <mergeCell ref="N22:W22"/>
    <mergeCell ref="N23:W23"/>
  </mergeCells>
  <phoneticPr fontId="2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2024-06-20T07:28:50Z</dcterms:modified>
</cp:coreProperties>
</file>